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Regjistr.Prok.Publike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/>
  <c r="C29"/>
  <c r="D29" s="1"/>
  <c r="C28"/>
  <c r="C27" s="1"/>
  <c r="C26"/>
  <c r="D26" s="1"/>
  <c r="C24"/>
  <c r="D24" s="1"/>
  <c r="C23"/>
  <c r="C21"/>
  <c r="C20" s="1"/>
  <c r="C19"/>
  <c r="D19" s="1"/>
  <c r="C18"/>
  <c r="D18" s="1"/>
  <c r="C17"/>
  <c r="D17" s="1"/>
  <c r="C16"/>
  <c r="D16" s="1"/>
  <c r="C15"/>
  <c r="D15" s="1"/>
  <c r="C14"/>
  <c r="C13" s="1"/>
  <c r="C11"/>
  <c r="D11" s="1"/>
  <c r="C9"/>
  <c r="D9" s="1"/>
  <c r="C8"/>
  <c r="D8" s="1"/>
  <c r="C7"/>
  <c r="D7" s="1"/>
  <c r="C6"/>
  <c r="D6" s="1"/>
  <c r="C5"/>
  <c r="C4" s="1"/>
  <c r="D14" l="1"/>
  <c r="D21"/>
  <c r="D28"/>
  <c r="C10"/>
  <c r="C22"/>
  <c r="C25"/>
  <c r="D23"/>
  <c r="D27"/>
  <c r="D25"/>
  <c r="D20"/>
  <c r="D10"/>
  <c r="D5"/>
  <c r="C30" l="1"/>
  <c r="D4"/>
  <c r="D22"/>
  <c r="D13"/>
  <c r="D30" l="1"/>
</calcChain>
</file>

<file path=xl/sharedStrings.xml><?xml version="1.0" encoding="utf-8"?>
<sst xmlns="http://schemas.openxmlformats.org/spreadsheetml/2006/main" count="86" uniqueCount="42">
  <si>
    <t>Totali</t>
  </si>
  <si>
    <t>000/lekë</t>
  </si>
  <si>
    <t xml:space="preserve"> </t>
  </si>
  <si>
    <t>Autoriteti Kontraktor: AGJENSIA PUBLIKE E AKREDITIMIT TE ARSIMIT TE LARTE</t>
  </si>
  <si>
    <t>Objekti I Prokurimit</t>
  </si>
  <si>
    <t>Burimi I financimit</t>
  </si>
  <si>
    <t>Lloji I procedurës së prokurimit</t>
  </si>
  <si>
    <t>Koha e planifikuar për zhvillimin e procedurës</t>
  </si>
  <si>
    <t>Kancelari</t>
  </si>
  <si>
    <t>Buxh. I shtetit</t>
  </si>
  <si>
    <t>Gjatë vitit</t>
  </si>
  <si>
    <t>Blerje dokumentacioni financiar</t>
  </si>
  <si>
    <t>Shërbime nga të tretë</t>
  </si>
  <si>
    <t>Shpenzime transporti</t>
  </si>
  <si>
    <t>Shpenzime të tjera operative</t>
  </si>
  <si>
    <t>Blerje e vogël</t>
  </si>
  <si>
    <t>Kontratë</t>
  </si>
  <si>
    <t>Blerje e vogël/kontratë</t>
  </si>
  <si>
    <t>Fondi Limit I përgjithshëm</t>
  </si>
  <si>
    <t>Materiale dhe shërbime speciale</t>
  </si>
  <si>
    <t>Sherbime e-mail, interneti, telefonike</t>
  </si>
  <si>
    <t>Sherbimet postare e abonimit</t>
  </si>
  <si>
    <t>Sherbime të printimit dhe publikimit (botimet,etj.</t>
  </si>
  <si>
    <t>Karburant, vaj</t>
  </si>
  <si>
    <t>Fondi limit (TVSH)</t>
  </si>
  <si>
    <t>Materiale pastrim, ngrohje ndricim</t>
  </si>
  <si>
    <t>Materiale për funksionin e pajisjeve të zyrës</t>
  </si>
  <si>
    <t>Furnizime dhe materal.tjera zyre dhe të përgjith.</t>
  </si>
  <si>
    <t>Shpenz.mirëmbajtjen e pajisjeve të zyrave</t>
  </si>
  <si>
    <t>Shpenzime për qeramarrje</t>
  </si>
  <si>
    <t>Shpenzime honorare</t>
  </si>
  <si>
    <t>Materiale zyre dhe të përgjithshme</t>
  </si>
  <si>
    <t>Libra dhe publikime</t>
  </si>
  <si>
    <t xml:space="preserve">Elektricitet,uje, djeta </t>
  </si>
  <si>
    <t xml:space="preserve">sherbime bankare </t>
  </si>
  <si>
    <t xml:space="preserve">Shërbime të tjera (pastrimi, etj.) </t>
  </si>
  <si>
    <t>Shpenzime për mirëmbajtje të zakoshme</t>
  </si>
  <si>
    <t>Shpenz.mirëmbajtjen e mjeteve të transportit</t>
  </si>
  <si>
    <t>Qera salle zyra</t>
  </si>
  <si>
    <t>Shpenz. për të tjera material.e shërb.operative</t>
  </si>
  <si>
    <t>VKM/kontratë</t>
  </si>
  <si>
    <t>REGJISTRI I PARASHIKIMEVE TE PROKURIMIT PUBLIK PER VITIN 2010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</si>
</sst>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7"/>
      <name val="Bookman Old Style"/>
      <family val="1"/>
    </font>
    <font>
      <b/>
      <sz val="7"/>
      <name val="Bookman Old Style"/>
      <family val="1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3" fontId="2" fillId="0" borderId="10" xfId="0" applyNumberFormat="1" applyFont="1" applyBorder="1"/>
    <xf numFmtId="0" fontId="1" fillId="0" borderId="1" xfId="0" applyFont="1" applyBorder="1"/>
    <xf numFmtId="0" fontId="2" fillId="0" borderId="1" xfId="0" applyFont="1" applyBorder="1"/>
    <xf numFmtId="3" fontId="2" fillId="0" borderId="1" xfId="0" applyNumberFormat="1" applyFont="1" applyBorder="1"/>
    <xf numFmtId="0" fontId="1" fillId="0" borderId="0" xfId="0" applyFont="1"/>
    <xf numFmtId="0" fontId="2" fillId="0" borderId="6" xfId="0" applyFont="1" applyBorder="1"/>
    <xf numFmtId="3" fontId="2" fillId="0" borderId="6" xfId="0" applyNumberFormat="1" applyFont="1" applyBorder="1"/>
    <xf numFmtId="0" fontId="2" fillId="0" borderId="7" xfId="0" applyFont="1" applyBorder="1"/>
    <xf numFmtId="0" fontId="1" fillId="0" borderId="9" xfId="0" applyFont="1" applyBorder="1"/>
    <xf numFmtId="0" fontId="2" fillId="0" borderId="9" xfId="0" applyFont="1" applyBorder="1"/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3" fontId="3" fillId="0" borderId="1" xfId="0" applyNumberFormat="1" applyFont="1" applyBorder="1"/>
    <xf numFmtId="3" fontId="4" fillId="0" borderId="1" xfId="0" applyNumberFormat="1" applyFont="1" applyBorder="1"/>
    <xf numFmtId="0" fontId="0" fillId="0" borderId="0" xfId="0" applyBorder="1"/>
    <xf numFmtId="0" fontId="5" fillId="0" borderId="1" xfId="0" applyFont="1" applyBorder="1"/>
    <xf numFmtId="0" fontId="5" fillId="0" borderId="8" xfId="0" applyFont="1" applyBorder="1"/>
    <xf numFmtId="3" fontId="5" fillId="0" borderId="1" xfId="0" applyNumberFormat="1" applyFont="1" applyBorder="1"/>
    <xf numFmtId="3" fontId="5" fillId="2" borderId="0" xfId="0" applyNumberFormat="1" applyFont="1" applyFill="1" applyBorder="1"/>
    <xf numFmtId="0" fontId="6" fillId="0" borderId="5" xfId="0" applyFont="1" applyBorder="1"/>
    <xf numFmtId="0" fontId="6" fillId="0" borderId="6" xfId="0" applyFont="1" applyBorder="1"/>
    <xf numFmtId="3" fontId="6" fillId="0" borderId="6" xfId="0" applyNumberFormat="1" applyFont="1" applyBorder="1"/>
    <xf numFmtId="0" fontId="1" fillId="3" borderId="2" xfId="0" applyFont="1" applyFill="1" applyBorder="1"/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/>
    <xf numFmtId="0" fontId="2" fillId="3" borderId="3" xfId="0" applyFont="1" applyFill="1" applyBorder="1"/>
    <xf numFmtId="3" fontId="2" fillId="3" borderId="3" xfId="0" applyNumberFormat="1" applyFont="1" applyFill="1" applyBorder="1"/>
    <xf numFmtId="0" fontId="1" fillId="3" borderId="12" xfId="0" applyFont="1" applyFill="1" applyBorder="1"/>
    <xf numFmtId="0" fontId="1" fillId="3" borderId="11" xfId="0" applyFont="1" applyFill="1" applyBorder="1"/>
    <xf numFmtId="0" fontId="6" fillId="0" borderId="13" xfId="0" applyFont="1" applyBorder="1"/>
    <xf numFmtId="0" fontId="6" fillId="0" borderId="10" xfId="0" applyFont="1" applyBorder="1"/>
    <xf numFmtId="3" fontId="6" fillId="0" borderId="10" xfId="0" applyNumberFormat="1" applyFont="1" applyBorder="1"/>
    <xf numFmtId="0" fontId="1" fillId="0" borderId="10" xfId="0" applyFont="1" applyBorder="1"/>
    <xf numFmtId="0" fontId="6" fillId="0" borderId="1" xfId="0" applyFont="1" applyBorder="1"/>
    <xf numFmtId="3" fontId="6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"/>
  <sheetViews>
    <sheetView tabSelected="1" topLeftCell="A4" workbookViewId="0">
      <selection activeCell="J28" sqref="J28"/>
    </sheetView>
  </sheetViews>
  <sheetFormatPr defaultRowHeight="15"/>
  <cols>
    <col min="2" max="2" width="45.28515625" customWidth="1"/>
    <col min="3" max="3" width="13.85546875" customWidth="1"/>
    <col min="4" max="4" width="9.42578125" customWidth="1"/>
    <col min="5" max="5" width="18.28515625" customWidth="1"/>
    <col min="6" max="6" width="15.85546875" customWidth="1"/>
    <col min="7" max="7" width="11.42578125" customWidth="1"/>
  </cols>
  <sheetData>
    <row r="1" spans="1:7">
      <c r="A1" s="5" t="s">
        <v>2</v>
      </c>
      <c r="B1" s="11" t="s">
        <v>41</v>
      </c>
      <c r="C1" s="11"/>
      <c r="D1" s="11"/>
      <c r="E1" s="11"/>
      <c r="F1" s="11"/>
      <c r="G1" s="11" t="s">
        <v>1</v>
      </c>
    </row>
    <row r="2" spans="1:7" ht="15.75" thickBot="1">
      <c r="A2" s="5"/>
      <c r="B2" s="12" t="s">
        <v>3</v>
      </c>
      <c r="C2" s="12"/>
      <c r="D2" s="12"/>
      <c r="E2" s="12"/>
      <c r="F2" s="12"/>
      <c r="G2" s="13">
        <v>1</v>
      </c>
    </row>
    <row r="3" spans="1:7" ht="45.75" thickBot="1">
      <c r="A3" s="24"/>
      <c r="B3" s="25" t="s">
        <v>4</v>
      </c>
      <c r="C3" s="26" t="s">
        <v>18</v>
      </c>
      <c r="D3" s="26" t="s">
        <v>24</v>
      </c>
      <c r="E3" s="26" t="s">
        <v>5</v>
      </c>
      <c r="F3" s="26" t="s">
        <v>6</v>
      </c>
      <c r="G3" s="27" t="s">
        <v>7</v>
      </c>
    </row>
    <row r="4" spans="1:7">
      <c r="A4" s="21">
        <v>6020</v>
      </c>
      <c r="B4" s="22" t="s">
        <v>31</v>
      </c>
      <c r="C4" s="23">
        <f>C5+C6+C7+C8+C9</f>
        <v>594.78800000000001</v>
      </c>
      <c r="D4" s="7">
        <f>D5+D6+D7+D8+D9</f>
        <v>495.65666666666664</v>
      </c>
      <c r="E4" s="6"/>
      <c r="F4" s="6"/>
      <c r="G4" s="8"/>
    </row>
    <row r="5" spans="1:7">
      <c r="A5" s="18">
        <v>6020100</v>
      </c>
      <c r="B5" s="17" t="s">
        <v>8</v>
      </c>
      <c r="C5" s="19">
        <f>250000/1000</f>
        <v>250</v>
      </c>
      <c r="D5" s="14">
        <f>C5/6*5</f>
        <v>208.33333333333331</v>
      </c>
      <c r="E5" s="2" t="s">
        <v>9</v>
      </c>
      <c r="F5" s="2" t="s">
        <v>15</v>
      </c>
      <c r="G5" s="9" t="s">
        <v>10</v>
      </c>
    </row>
    <row r="6" spans="1:7">
      <c r="A6" s="17">
        <v>6020200</v>
      </c>
      <c r="B6" s="17" t="s">
        <v>25</v>
      </c>
      <c r="C6" s="19">
        <f>39788/1000</f>
        <v>39.787999999999997</v>
      </c>
      <c r="D6" s="14">
        <f t="shared" ref="D6:D9" si="0">C6/6*5</f>
        <v>33.156666666666666</v>
      </c>
      <c r="E6" s="2" t="s">
        <v>9</v>
      </c>
      <c r="F6" s="2" t="s">
        <v>15</v>
      </c>
      <c r="G6" s="9" t="s">
        <v>10</v>
      </c>
    </row>
    <row r="7" spans="1:7">
      <c r="A7" s="17">
        <v>6020300</v>
      </c>
      <c r="B7" s="17" t="s">
        <v>26</v>
      </c>
      <c r="C7" s="19">
        <f>200000/1000</f>
        <v>200</v>
      </c>
      <c r="D7" s="14">
        <f t="shared" si="0"/>
        <v>166.66666666666669</v>
      </c>
      <c r="E7" s="2" t="s">
        <v>9</v>
      </c>
      <c r="F7" s="2" t="s">
        <v>15</v>
      </c>
      <c r="G7" s="9" t="s">
        <v>10</v>
      </c>
    </row>
    <row r="8" spans="1:7">
      <c r="A8" s="17">
        <v>6020500</v>
      </c>
      <c r="B8" s="17" t="s">
        <v>11</v>
      </c>
      <c r="C8" s="19">
        <f>5000/1000</f>
        <v>5</v>
      </c>
      <c r="D8" s="14">
        <f t="shared" si="0"/>
        <v>4.166666666666667</v>
      </c>
      <c r="E8" s="2" t="s">
        <v>9</v>
      </c>
      <c r="F8" s="2" t="s">
        <v>15</v>
      </c>
      <c r="G8" s="9" t="s">
        <v>10</v>
      </c>
    </row>
    <row r="9" spans="1:7">
      <c r="A9" s="17">
        <v>6020900</v>
      </c>
      <c r="B9" s="17" t="s">
        <v>27</v>
      </c>
      <c r="C9" s="19">
        <f>100000/1000</f>
        <v>100</v>
      </c>
      <c r="D9" s="14">
        <f t="shared" si="0"/>
        <v>83.333333333333343</v>
      </c>
      <c r="E9" s="2" t="s">
        <v>9</v>
      </c>
      <c r="F9" s="2" t="s">
        <v>15</v>
      </c>
      <c r="G9" s="9" t="s">
        <v>10</v>
      </c>
    </row>
    <row r="10" spans="1:7">
      <c r="A10" s="37">
        <v>6021</v>
      </c>
      <c r="B10" s="37" t="s">
        <v>19</v>
      </c>
      <c r="C10" s="38">
        <f>C11+C12</f>
        <v>30</v>
      </c>
      <c r="D10" s="4">
        <f>D11+D12</f>
        <v>25</v>
      </c>
      <c r="E10" s="2"/>
      <c r="F10" s="2"/>
      <c r="G10" s="9"/>
    </row>
    <row r="11" spans="1:7">
      <c r="A11" s="17">
        <v>6021007</v>
      </c>
      <c r="B11" s="17" t="s">
        <v>32</v>
      </c>
      <c r="C11" s="19">
        <f>30000/1000</f>
        <v>30</v>
      </c>
      <c r="D11" s="14">
        <f>C11/6*5</f>
        <v>25</v>
      </c>
      <c r="E11" s="2" t="s">
        <v>9</v>
      </c>
      <c r="F11" s="2" t="s">
        <v>15</v>
      </c>
      <c r="G11" s="9" t="s">
        <v>10</v>
      </c>
    </row>
    <row r="12" spans="1:7" ht="1.5" hidden="1" customHeight="1">
      <c r="A12" s="17"/>
      <c r="B12" s="17"/>
      <c r="C12" s="19"/>
      <c r="D12" s="14">
        <f t="shared" ref="D12" si="1">C12/6*5</f>
        <v>0</v>
      </c>
      <c r="E12" s="2"/>
      <c r="F12" s="2"/>
      <c r="G12" s="9"/>
    </row>
    <row r="13" spans="1:7">
      <c r="A13" s="37">
        <v>6022</v>
      </c>
      <c r="B13" s="37" t="s">
        <v>12</v>
      </c>
      <c r="C13" s="38">
        <f>C14+C15+C16+C17+C18+C19</f>
        <v>3442</v>
      </c>
      <c r="D13" s="4">
        <f>D14+D15+D16+D17+D18+D19</f>
        <v>2868.3333333333335</v>
      </c>
      <c r="E13" s="3"/>
      <c r="F13" s="3"/>
      <c r="G13" s="10"/>
    </row>
    <row r="14" spans="1:7">
      <c r="A14" s="17">
        <v>6022001</v>
      </c>
      <c r="B14" s="17" t="s">
        <v>33</v>
      </c>
      <c r="C14" s="19">
        <f>2010000/1000</f>
        <v>2010</v>
      </c>
      <c r="D14" s="14">
        <f t="shared" ref="D14:D19" si="2">C14/6*5</f>
        <v>1675</v>
      </c>
      <c r="E14" s="2" t="s">
        <v>9</v>
      </c>
      <c r="F14" s="2" t="s">
        <v>16</v>
      </c>
      <c r="G14" s="9" t="s">
        <v>10</v>
      </c>
    </row>
    <row r="15" spans="1:7">
      <c r="A15" s="17">
        <v>6022003</v>
      </c>
      <c r="B15" s="17" t="s">
        <v>20</v>
      </c>
      <c r="C15" s="19">
        <f>812000/1000</f>
        <v>812</v>
      </c>
      <c r="D15" s="14">
        <f t="shared" si="2"/>
        <v>676.66666666666674</v>
      </c>
      <c r="E15" s="2" t="s">
        <v>9</v>
      </c>
      <c r="F15" s="2" t="s">
        <v>17</v>
      </c>
      <c r="G15" s="9" t="s">
        <v>10</v>
      </c>
    </row>
    <row r="16" spans="1:7">
      <c r="A16" s="17">
        <v>6022004</v>
      </c>
      <c r="B16" s="17" t="s">
        <v>21</v>
      </c>
      <c r="C16" s="19">
        <f>50000/1000</f>
        <v>50</v>
      </c>
      <c r="D16" s="14">
        <f t="shared" si="2"/>
        <v>41.666666666666671</v>
      </c>
      <c r="E16" s="2" t="s">
        <v>9</v>
      </c>
      <c r="F16" s="2"/>
      <c r="G16" s="9" t="s">
        <v>10</v>
      </c>
    </row>
    <row r="17" spans="1:7">
      <c r="A17" s="17">
        <v>6022007</v>
      </c>
      <c r="B17" s="17" t="s">
        <v>34</v>
      </c>
      <c r="C17" s="19">
        <f>30000/1000</f>
        <v>30</v>
      </c>
      <c r="D17" s="14">
        <f t="shared" si="2"/>
        <v>25</v>
      </c>
      <c r="E17" s="2" t="s">
        <v>9</v>
      </c>
      <c r="F17" s="2" t="s">
        <v>15</v>
      </c>
      <c r="G17" s="9" t="s">
        <v>10</v>
      </c>
    </row>
    <row r="18" spans="1:7">
      <c r="A18" s="17">
        <v>6022099</v>
      </c>
      <c r="B18" s="17" t="s">
        <v>35</v>
      </c>
      <c r="C18" s="19">
        <f>60000/1000</f>
        <v>60</v>
      </c>
      <c r="D18" s="14">
        <f t="shared" si="2"/>
        <v>50</v>
      </c>
      <c r="E18" s="2" t="s">
        <v>9</v>
      </c>
      <c r="F18" s="2" t="s">
        <v>15</v>
      </c>
      <c r="G18" s="9" t="s">
        <v>10</v>
      </c>
    </row>
    <row r="19" spans="1:7">
      <c r="A19" s="17">
        <v>6022010</v>
      </c>
      <c r="B19" s="17" t="s">
        <v>22</v>
      </c>
      <c r="C19" s="19">
        <f>480000/1000</f>
        <v>480</v>
      </c>
      <c r="D19" s="14">
        <f t="shared" si="2"/>
        <v>400</v>
      </c>
      <c r="E19" s="2" t="s">
        <v>9</v>
      </c>
      <c r="F19" s="2" t="s">
        <v>15</v>
      </c>
      <c r="G19" s="9" t="s">
        <v>10</v>
      </c>
    </row>
    <row r="20" spans="1:7">
      <c r="A20" s="37">
        <v>6023</v>
      </c>
      <c r="B20" s="37" t="s">
        <v>13</v>
      </c>
      <c r="C20" s="38">
        <f>C21</f>
        <v>350</v>
      </c>
      <c r="D20" s="15">
        <f>D21</f>
        <v>291.66666666666669</v>
      </c>
      <c r="E20" s="3"/>
      <c r="F20" s="3"/>
      <c r="G20" s="10"/>
    </row>
    <row r="21" spans="1:7">
      <c r="A21" s="17">
        <v>6023100</v>
      </c>
      <c r="B21" s="17" t="s">
        <v>23</v>
      </c>
      <c r="C21" s="19">
        <f>350000/1000</f>
        <v>350</v>
      </c>
      <c r="D21" s="14">
        <f>C21/6*5</f>
        <v>291.66666666666669</v>
      </c>
      <c r="E21" s="2" t="s">
        <v>9</v>
      </c>
      <c r="F21" s="2" t="s">
        <v>15</v>
      </c>
      <c r="G21" s="9" t="s">
        <v>10</v>
      </c>
    </row>
    <row r="22" spans="1:7">
      <c r="A22" s="37">
        <v>6025</v>
      </c>
      <c r="B22" s="37" t="s">
        <v>36</v>
      </c>
      <c r="C22" s="38">
        <f>C23+C24</f>
        <v>50</v>
      </c>
      <c r="D22" s="4">
        <f>+D23+D24</f>
        <v>41.666666666666671</v>
      </c>
      <c r="E22" s="2"/>
      <c r="F22" s="2"/>
      <c r="G22" s="9"/>
    </row>
    <row r="23" spans="1:7">
      <c r="A23" s="17">
        <v>60256</v>
      </c>
      <c r="B23" s="17" t="s">
        <v>37</v>
      </c>
      <c r="C23" s="19">
        <f>30000/1000</f>
        <v>30</v>
      </c>
      <c r="D23" s="14">
        <f t="shared" ref="D23:D24" si="3">C23/6*5</f>
        <v>25</v>
      </c>
      <c r="E23" s="2" t="s">
        <v>9</v>
      </c>
      <c r="F23" s="2" t="s">
        <v>15</v>
      </c>
      <c r="G23" s="9" t="s">
        <v>10</v>
      </c>
    </row>
    <row r="24" spans="1:7">
      <c r="A24" s="17">
        <v>60258</v>
      </c>
      <c r="B24" s="17" t="s">
        <v>28</v>
      </c>
      <c r="C24" s="19">
        <f>20000/1000</f>
        <v>20</v>
      </c>
      <c r="D24" s="14">
        <f t="shared" si="3"/>
        <v>16.666666666666668</v>
      </c>
      <c r="E24" s="2" t="s">
        <v>9</v>
      </c>
      <c r="F24" s="2" t="s">
        <v>15</v>
      </c>
      <c r="G24" s="9" t="s">
        <v>10</v>
      </c>
    </row>
    <row r="25" spans="1:7">
      <c r="A25" s="37">
        <v>6026</v>
      </c>
      <c r="B25" s="37" t="s">
        <v>29</v>
      </c>
      <c r="C25" s="38">
        <f>C26</f>
        <v>1850</v>
      </c>
      <c r="D25" s="4">
        <f>+D26</f>
        <v>1541.6666666666665</v>
      </c>
      <c r="E25" s="2"/>
      <c r="F25" s="2"/>
      <c r="G25" s="9"/>
    </row>
    <row r="26" spans="1:7">
      <c r="A26" s="17">
        <v>60261</v>
      </c>
      <c r="B26" s="17" t="s">
        <v>38</v>
      </c>
      <c r="C26" s="19">
        <f>1850000/1000</f>
        <v>1850</v>
      </c>
      <c r="D26" s="14">
        <f>C26/6*5</f>
        <v>1541.6666666666665</v>
      </c>
      <c r="E26" s="2" t="s">
        <v>9</v>
      </c>
      <c r="F26" s="2" t="s">
        <v>40</v>
      </c>
      <c r="G26" s="9" t="s">
        <v>10</v>
      </c>
    </row>
    <row r="27" spans="1:7">
      <c r="A27" s="33">
        <v>6029</v>
      </c>
      <c r="B27" s="34" t="s">
        <v>14</v>
      </c>
      <c r="C27" s="35">
        <f>C28+C29</f>
        <v>6073</v>
      </c>
      <c r="D27" s="1">
        <f>+D28+D29</f>
        <v>5060.833333333333</v>
      </c>
      <c r="E27" s="36"/>
      <c r="F27" s="36"/>
      <c r="G27" s="9"/>
    </row>
    <row r="28" spans="1:7">
      <c r="A28" s="18">
        <v>6029005</v>
      </c>
      <c r="B28" s="17" t="s">
        <v>30</v>
      </c>
      <c r="C28" s="19">
        <f>6000000/1000</f>
        <v>6000</v>
      </c>
      <c r="D28" s="14">
        <f t="shared" ref="D28:D29" si="4">C28/6*5</f>
        <v>5000</v>
      </c>
      <c r="E28" s="2" t="s">
        <v>9</v>
      </c>
      <c r="F28" s="2" t="s">
        <v>40</v>
      </c>
      <c r="G28" s="9" t="s">
        <v>10</v>
      </c>
    </row>
    <row r="29" spans="1:7" ht="15.75" thickBot="1">
      <c r="A29" s="18">
        <v>6029099</v>
      </c>
      <c r="B29" s="17" t="s">
        <v>39</v>
      </c>
      <c r="C29" s="19">
        <f>73000/1000</f>
        <v>73</v>
      </c>
      <c r="D29" s="14">
        <f t="shared" si="4"/>
        <v>60.833333333333329</v>
      </c>
      <c r="E29" s="2"/>
      <c r="F29" s="2"/>
      <c r="G29" s="9"/>
    </row>
    <row r="30" spans="1:7" ht="24" customHeight="1" thickBot="1">
      <c r="A30" s="28">
        <v>6020000</v>
      </c>
      <c r="B30" s="29" t="s">
        <v>0</v>
      </c>
      <c r="C30" s="30">
        <f>SUM(+C27+C25+C22+C20+C13+C10+C4)</f>
        <v>12389.788</v>
      </c>
      <c r="D30" s="30">
        <f>SUM(+D27+D25+D22+D20+D13+D10+D4)</f>
        <v>10324.823333333334</v>
      </c>
      <c r="E30" s="29"/>
      <c r="F30" s="31"/>
      <c r="G30" s="32"/>
    </row>
    <row r="31" spans="1:7">
      <c r="A31" s="16"/>
      <c r="B31" s="16"/>
      <c r="C31" s="20"/>
      <c r="D31" s="16"/>
      <c r="E31" s="16"/>
      <c r="F31" s="16"/>
      <c r="G31" s="16"/>
    </row>
    <row r="32" spans="1:7">
      <c r="A32" s="16"/>
      <c r="B32" s="16"/>
      <c r="C32" s="16"/>
      <c r="D32" s="16"/>
      <c r="E32" s="16"/>
      <c r="F32" s="16"/>
      <c r="G32" s="16"/>
    </row>
    <row r="33" spans="1:7">
      <c r="A33" s="16"/>
      <c r="B33" s="16"/>
      <c r="C33" s="16"/>
      <c r="D33" s="16"/>
      <c r="E33" s="16"/>
      <c r="F33" s="16"/>
      <c r="G33" s="16"/>
    </row>
    <row r="34" spans="1:7">
      <c r="A34" s="16"/>
      <c r="B34" s="16"/>
      <c r="C34" s="16"/>
      <c r="D34" s="16"/>
      <c r="E34" s="16"/>
      <c r="F34" s="16"/>
      <c r="G34" s="16"/>
    </row>
    <row r="35" spans="1:7">
      <c r="A35" s="16"/>
      <c r="B35" s="16"/>
      <c r="C35" s="16"/>
      <c r="D35" s="16"/>
      <c r="E35" s="16"/>
      <c r="F35" s="16"/>
      <c r="G35" s="16"/>
    </row>
  </sheetData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Regjistr.Prok.Publike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2017-10-09T10:23:07Z</dcterms:modified>
</cp:coreProperties>
</file>